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9720" activeTab="0"/>
  </bookViews>
  <sheets>
    <sheet name="ScaleViscosity_NonNewtonia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<sst xmlns="http://schemas.openxmlformats.org/spreadsheetml/2006/main" count="13" uniqueCount="13">
  <si>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Ea</t>
  </si>
  <si>
    <t>T</t>
  </si>
  <si>
    <t>n</t>
  </si>
  <si>
    <t>A</t>
  </si>
  <si>
    <t>QUARTZ</t>
  </si>
  <si>
    <t>R</t>
  </si>
  <si>
    <t>Agale</t>
  </si>
  <si>
    <t>T_0</t>
  </si>
  <si>
    <t>ScaledVisco</t>
  </si>
  <si>
    <t>Ranalli, 1997. Rheology and deep tectonics, Annali Di Geofisica</t>
  </si>
  <si>
    <t xml:space="preserve">Edot </t>
  </si>
  <si>
    <t>scalingFactor</t>
  </si>
  <si>
    <t>guillaume.duclaux@csiro.au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</si>
</sst>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E+00"/>
    <numFmt numFmtId="178" formatCode="0.0000E+00"/>
    <numFmt numFmtId="179" formatCode="0.00000E+00"/>
    <numFmt numFmtId="180" formatCode="0.000000E+00"/>
    <numFmt numFmtId="181" formatCode="0.0000000E+00"/>
    <numFmt numFmtId="182" formatCode="0.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000000000E+00"/>
    <numFmt numFmtId="190" formatCode="0.000000000000000E+00"/>
    <numFmt numFmtId="191" formatCode="0.0000000000000000E+00"/>
    <numFmt numFmtId="192" formatCode="0.00000000000000000E+00"/>
    <numFmt numFmtId="193" formatCode="0.000000000000000000E+00"/>
    <numFmt numFmtId="194" formatCode="0.0000000000000000000E+00"/>
    <numFmt numFmtId="195" formatCode="0.00000000000000000000E+00"/>
    <numFmt numFmtId="196" formatCode="0.000000000000000000000E+00"/>
    <numFmt numFmtId="197" formatCode="0.0000000000000000000000E+00"/>
    <numFmt numFmtId="198" formatCode="0.00000000000000000000000E+00"/>
    <numFmt numFmtId="199" formatCode="0.000000000000000000000000E+00"/>
    <numFmt numFmtId="200" formatCode="0.0000000000000000000000000E+00"/>
    <numFmt numFmtId="201" formatCode="0.00000000000000000000000000E+00"/>
    <numFmt numFmtId="202" formatCode="0.000000000000000000000000000E+00"/>
    <numFmt numFmtId="203" formatCode="0.0000000000000000000000000000E+00"/>
    <numFmt numFmtId="204" formatCode="0.00000000000000000000000000000E+00"/>
    <numFmt numFmtId="205" formatCode="0.000000000000000000000000000000E+00"/>
    <numFmt numFmtId="206" formatCode="0.0000000000000000000000000000000E+00"/>
    <numFmt numFmtId="207" formatCode="0.00000000000000000000000000000000E+00"/>
    <numFmt numFmtId="208" formatCode="0.000000000000000000000000000000000E+00"/>
    <numFmt numFmtId="209" formatCode="0.0000000000000000000000000000000000E+00"/>
    <numFmt numFmtId="210" formatCode="0.00000000000000000000000000000000000E+00"/>
    <numFmt numFmtId="211" formatCode="0.000000000000000000000000000000000000E+00"/>
    <numFmt numFmtId="212" formatCode="0.0000000000000000000000000000000000000E+00"/>
    <numFmt numFmtId="213" formatCode="0.00000000000000000000000000000000000000E+00"/>
    <numFmt numFmtId="214" formatCode="0.000000000000000000000000000000000000000E+00"/>
    <numFmt numFmtId="215" formatCode="0.0000000000000000000000000000000000000000E+00"/>
    <numFmt numFmtId="216" formatCode="0.00000000000000000000000000000000000000000E+00"/>
    <numFmt numFmtId="217" formatCode="0.000000000000000000000000000000000000000000E+00"/>
    <numFmt numFmtId="218" formatCode="0.0000000000000000000000000000000000000000000E+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1" fontId="2" fillId="2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1" fontId="3" fillId="3" borderId="0" xfId="0" applyNumberFormat="1" applyFont="1" applyFill="1" applyBorder="1" applyAlignment="1">
      <alignment horizontal="center"/>
    </xf>
    <xf numFmtId="11" fontId="3" fillId="3" borderId="3" xfId="0" applyNumberFormat="1" applyFont="1" applyFill="1" applyBorder="1" applyAlignment="1">
      <alignment/>
    </xf>
    <xf numFmtId="11" fontId="3" fillId="3" borderId="4" xfId="0" applyNumberFormat="1" applyFont="1" applyFill="1" applyBorder="1" applyAlignment="1">
      <alignment horizontal="center"/>
    </xf>
    <xf numFmtId="11" fontId="3" fillId="3" borderId="5" xfId="0" applyNumberFormat="1" applyFont="1" applyFill="1" applyBorder="1" applyAlignment="1">
      <alignment/>
    </xf>
    <xf numFmtId="11" fontId="3" fillId="3" borderId="2" xfId="0" applyNumberFormat="1" applyFont="1" applyFill="1" applyBorder="1" applyAlignment="1">
      <alignment horizontal="center"/>
    </xf>
    <xf numFmtId="11" fontId="3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1" fontId="2" fillId="3" borderId="10" xfId="0" applyNumberFormat="1" applyFont="1" applyFill="1" applyBorder="1" applyAlignment="1">
      <alignment horizontal="center"/>
    </xf>
    <xf numFmtId="11" fontId="2" fillId="3" borderId="11" xfId="0" applyNumberFormat="1" applyFont="1" applyFill="1" applyBorder="1" applyAlignment="1">
      <alignment horizontal="center"/>
    </xf>
    <xf numFmtId="177" fontId="3" fillId="3" borderId="0" xfId="0" applyNumberFormat="1" applyFont="1" applyFill="1" applyBorder="1" applyAlignment="1">
      <alignment horizontal="center"/>
    </xf>
    <xf numFmtId="177" fontId="3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1" fontId="5" fillId="0" borderId="2" xfId="0" applyNumberFormat="1" applyFont="1" applyFill="1" applyBorder="1" applyAlignment="1">
      <alignment/>
    </xf>
    <xf numFmtId="11" fontId="2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1" fontId="2" fillId="2" borderId="12" xfId="0" applyNumberFormat="1" applyFont="1" applyFill="1" applyBorder="1" applyAlignment="1">
      <alignment horizontal="center"/>
    </xf>
    <xf numFmtId="11" fontId="2" fillId="2" borderId="13" xfId="0" applyNumberFormat="1" applyFont="1" applyFill="1" applyBorder="1" applyAlignment="1">
      <alignment horizontal="center"/>
    </xf>
    <xf numFmtId="11" fontId="2" fillId="2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7" fontId="13" fillId="3" borderId="12" xfId="0" applyNumberFormat="1" applyFont="1" applyFill="1" applyBorder="1" applyAlignment="1">
      <alignment horizontal="center"/>
    </xf>
    <xf numFmtId="11" fontId="13" fillId="3" borderId="13" xfId="0" applyNumberFormat="1" applyFont="1" applyFill="1" applyBorder="1" applyAlignment="1">
      <alignment horizontal="center"/>
    </xf>
    <xf numFmtId="0" fontId="9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EtaEff vs T (10-14 s-1)</a:t>
            </a:r>
          </a:p>
        </c:rich>
      </c:tx>
      <c:layout>
        <c:manualLayout>
          <c:xMode val="factor"/>
          <c:yMode val="factor"/>
          <c:x val="-0.33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4975"/>
          <c:w val="0.8285"/>
          <c:h val="0.80725"/>
        </c:manualLayout>
      </c:layout>
      <c:scatterChart>
        <c:scatterStyle val="smooth"/>
        <c:varyColors val="0"/>
        <c:ser>
          <c:idx val="0"/>
          <c:order val="0"/>
          <c:tx>
            <c:strRef>
              <c:f>ScaleViscosity_NonNewtonian!$A$1</c:f>
              <c:strCache>
                <c:ptCount val="1"/>
                <c:pt idx="0">
                  <c:v>QUARTZ</c:v>
                </c:pt>
              </c:strCache>
            </c:strRef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ScaleViscosity_NonNewtonian!$J$3:$J$16</c:f>
              <c:numCache/>
            </c:numRef>
          </c:xVal>
          <c:yVal>
            <c:numRef>
              <c:f>ScaleViscosity_NonNewtonian!$A$3:$A$16</c:f>
              <c:numCache/>
            </c:numRef>
          </c:yVal>
          <c:smooth val="1"/>
        </c:ser>
        <c:axId val="26862595"/>
        <c:axId val="40436764"/>
      </c:scatterChart>
      <c:valAx>
        <c:axId val="26862595"/>
        <c:scaling>
          <c:logBase val="10"/>
          <c:orientation val="minMax"/>
          <c:max val="1E+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Scaled Effective Viscosity (Pa.s)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crossBetween val="midCat"/>
        <c:dispUnits/>
      </c:valAx>
      <c:valAx>
        <c:axId val="40436764"/>
        <c:scaling>
          <c:orientation val="maxMin"/>
          <c:max val="1573"/>
          <c:min val="2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ScaleViscosity_NonNewtonian!#REF!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v>YieldingTest</c:v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ScaleViscosity_NonNewtonian!#REF!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ScaleViscosity_NonNewtonian!#REF!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4"/>
          <c:tx>
            <c:v>yielding2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8386557"/>
        <c:axId val="54152422"/>
      </c:scatterChart>
      <c:valAx>
        <c:axId val="28386557"/>
        <c:scaling>
          <c:logBase val="10"/>
          <c:orientation val="minMax"/>
          <c:max val="1000000000"/>
          <c:min val="1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Yield Stress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54152422"/>
        <c:crosses val="autoZero"/>
        <c:crossBetween val="midCat"/>
        <c:dispUnits/>
        <c:minorUnit val="100000"/>
      </c:valAx>
      <c:valAx>
        <c:axId val="54152422"/>
        <c:scaling>
          <c:orientation val="maxMin"/>
          <c:max val="1573"/>
          <c:min val="2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66675</xdr:rowOff>
    </xdr:from>
    <xdr:to>
      <xdr:col>10</xdr:col>
      <xdr:colOff>342900</xdr:colOff>
      <xdr:row>50</xdr:row>
      <xdr:rowOff>9525</xdr:rowOff>
    </xdr:to>
    <xdr:graphicFrame>
      <xdr:nvGraphicFramePr>
        <xdr:cNvPr id="1" name="Chart 11"/>
        <xdr:cNvGraphicFramePr/>
      </xdr:nvGraphicFramePr>
      <xdr:xfrm>
        <a:off x="104775" y="3019425"/>
        <a:ext cx="102203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39</xdr:row>
      <xdr:rowOff>95250</xdr:rowOff>
    </xdr:from>
    <xdr:to>
      <xdr:col>15</xdr:col>
      <xdr:colOff>0</xdr:colOff>
      <xdr:row>96</xdr:row>
      <xdr:rowOff>104775</xdr:rowOff>
    </xdr:to>
    <xdr:graphicFrame>
      <xdr:nvGraphicFramePr>
        <xdr:cNvPr id="2" name="Chart 12"/>
        <xdr:cNvGraphicFramePr/>
      </xdr:nvGraphicFramePr>
      <xdr:xfrm>
        <a:off x="14554200" y="6448425"/>
        <a:ext cx="0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aume.duclaux@csiro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70" zoomScaleNormal="70" workbookViewId="0" topLeftCell="A1">
      <selection activeCell="F4" sqref="F4"/>
    </sheetView>
  </sheetViews>
  <sheetFormatPr defaultColWidth="9.140625" defaultRowHeight="12.75"/>
  <cols>
    <col min="1" max="3" width="13.7109375" style="0" customWidth="1"/>
    <col min="4" max="4" width="18.57421875" style="0" customWidth="1"/>
    <col min="5" max="5" width="13.7109375" style="0" customWidth="1"/>
    <col min="6" max="6" width="18.00390625" style="0" customWidth="1"/>
    <col min="7" max="8" width="13.7109375" style="0" customWidth="1"/>
    <col min="9" max="9" width="17.140625" style="0" customWidth="1"/>
    <col min="10" max="16384" width="13.7109375" style="0" customWidth="1"/>
  </cols>
  <sheetData>
    <row r="1" spans="1:3" ht="13.5" thickBot="1">
      <c r="A1" t="s">
        <v>4</v>
      </c>
      <c r="B1" s="10" t="s">
        <v>9</v>
      </c>
      <c r="C1" s="24"/>
    </row>
    <row r="2" spans="1:10" ht="13.5" thickBot="1">
      <c r="A2" s="12" t="s">
        <v>1</v>
      </c>
      <c r="B2" s="13" t="s">
        <v>10</v>
      </c>
      <c r="C2" s="18" t="s">
        <v>2</v>
      </c>
      <c r="D2" s="11" t="s">
        <v>11</v>
      </c>
      <c r="E2" s="11" t="s">
        <v>3</v>
      </c>
      <c r="F2" s="14" t="s">
        <v>6</v>
      </c>
      <c r="G2" s="11" t="s">
        <v>0</v>
      </c>
      <c r="H2" s="11" t="s">
        <v>5</v>
      </c>
      <c r="I2" s="14" t="s">
        <v>7</v>
      </c>
      <c r="J2" s="15" t="s">
        <v>8</v>
      </c>
    </row>
    <row r="3" spans="1:10" ht="13.5" thickBot="1">
      <c r="A3" s="12">
        <v>273</v>
      </c>
      <c r="B3" s="1">
        <v>1E-14</v>
      </c>
      <c r="C3" s="27">
        <v>2</v>
      </c>
      <c r="D3" s="28">
        <v>100000000</v>
      </c>
      <c r="E3" s="29">
        <v>1E-06</v>
      </c>
      <c r="F3" s="32">
        <f>(E3)^(1/C3)*D3^(1/C3)</f>
        <v>10</v>
      </c>
      <c r="G3" s="30">
        <v>167000</v>
      </c>
      <c r="H3" s="26">
        <v>8.3144</v>
      </c>
      <c r="I3" s="33">
        <f>G3/H3</f>
        <v>20085.63456172424</v>
      </c>
      <c r="J3" s="25">
        <f>EXP(I3/(C3*A3))/(2*F3)*B3^((1-C3)/C3)</f>
        <v>4.734863560884649E+21</v>
      </c>
    </row>
    <row r="4" spans="1:10" ht="12.75">
      <c r="A4" s="16">
        <v>373</v>
      </c>
      <c r="B4" s="5">
        <f aca="true" t="shared" si="0" ref="B4:H4">B3</f>
        <v>1E-14</v>
      </c>
      <c r="C4" s="2">
        <f t="shared" si="0"/>
        <v>2</v>
      </c>
      <c r="D4" s="2">
        <f>D3</f>
        <v>100000000</v>
      </c>
      <c r="E4" s="4">
        <f t="shared" si="0"/>
        <v>1E-06</v>
      </c>
      <c r="F4" s="21">
        <f aca="true" t="shared" si="1" ref="F4:F16">(E4)^(1/C4)*D4^(1/C4)</f>
        <v>10</v>
      </c>
      <c r="G4" s="4">
        <f t="shared" si="0"/>
        <v>167000</v>
      </c>
      <c r="H4" s="2">
        <f t="shared" si="0"/>
        <v>8.3144</v>
      </c>
      <c r="I4" s="6">
        <f aca="true" t="shared" si="2" ref="I4:I16">G4/H4</f>
        <v>20085.63456172424</v>
      </c>
      <c r="J4" s="19">
        <f>EXP(I4/(C4*A4))/(2*F4)*B4^((1-C4)/C4)</f>
        <v>2.4666474198213354E+17</v>
      </c>
    </row>
    <row r="5" spans="1:10" ht="12.75">
      <c r="A5" s="16">
        <v>473</v>
      </c>
      <c r="B5" s="5">
        <f aca="true" t="shared" si="3" ref="B5:B16">B4</f>
        <v>1E-14</v>
      </c>
      <c r="C5" s="2">
        <f aca="true" t="shared" si="4" ref="C5:C16">C4</f>
        <v>2</v>
      </c>
      <c r="D5" s="2">
        <f aca="true" t="shared" si="5" ref="D5:D16">D4</f>
        <v>100000000</v>
      </c>
      <c r="E5" s="4">
        <f>E4</f>
        <v>1E-06</v>
      </c>
      <c r="F5" s="21">
        <f t="shared" si="1"/>
        <v>10</v>
      </c>
      <c r="G5" s="4">
        <f aca="true" t="shared" si="6" ref="G5:G16">G4</f>
        <v>167000</v>
      </c>
      <c r="H5" s="2">
        <f aca="true" t="shared" si="7" ref="H5:H16">H4</f>
        <v>8.3144</v>
      </c>
      <c r="I5" s="6">
        <f t="shared" si="2"/>
        <v>20085.63456172424</v>
      </c>
      <c r="J5" s="19">
        <f>EXP(I5/(C5*A5))/(2*F5)*B5^((1-C5)/C5)</f>
        <v>831735184770824.8</v>
      </c>
    </row>
    <row r="6" spans="1:10" ht="12.75">
      <c r="A6" s="16">
        <v>573</v>
      </c>
      <c r="B6" s="5">
        <f t="shared" si="3"/>
        <v>1E-14</v>
      </c>
      <c r="C6" s="2">
        <f t="shared" si="4"/>
        <v>2</v>
      </c>
      <c r="D6" s="2">
        <f t="shared" si="5"/>
        <v>100000000</v>
      </c>
      <c r="E6" s="4">
        <f aca="true" t="shared" si="8" ref="E6:E15">E5</f>
        <v>1E-06</v>
      </c>
      <c r="F6" s="21">
        <f t="shared" si="1"/>
        <v>10</v>
      </c>
      <c r="G6" s="4">
        <f t="shared" si="6"/>
        <v>167000</v>
      </c>
      <c r="H6" s="2">
        <f t="shared" si="7"/>
        <v>8.3144</v>
      </c>
      <c r="I6" s="6">
        <f t="shared" si="2"/>
        <v>20085.63456172424</v>
      </c>
      <c r="J6" s="19">
        <f>EXP(I6/(C6*A6))/(2*F6)*B6^((1-C6)/C6)</f>
        <v>20451863248390.133</v>
      </c>
    </row>
    <row r="7" spans="1:10" ht="12.75">
      <c r="A7" s="16">
        <v>673</v>
      </c>
      <c r="B7" s="5">
        <f t="shared" si="3"/>
        <v>1E-14</v>
      </c>
      <c r="C7" s="2">
        <f t="shared" si="4"/>
        <v>2</v>
      </c>
      <c r="D7" s="2">
        <f t="shared" si="5"/>
        <v>100000000</v>
      </c>
      <c r="E7" s="4">
        <f t="shared" si="8"/>
        <v>1E-06</v>
      </c>
      <c r="F7" s="21">
        <f t="shared" si="1"/>
        <v>10</v>
      </c>
      <c r="G7" s="4">
        <f t="shared" si="6"/>
        <v>167000</v>
      </c>
      <c r="H7" s="2">
        <f t="shared" si="7"/>
        <v>8.3144</v>
      </c>
      <c r="I7" s="6">
        <f t="shared" si="2"/>
        <v>20085.63456172424</v>
      </c>
      <c r="J7" s="19">
        <f>EXP(I7/(C7*A7))/(2*F7)*B7^((1-C7)/C7)</f>
        <v>1512561828992.0266</v>
      </c>
    </row>
    <row r="8" spans="1:10" ht="12.75">
      <c r="A8" s="16">
        <v>773</v>
      </c>
      <c r="B8" s="5">
        <f t="shared" si="3"/>
        <v>1E-14</v>
      </c>
      <c r="C8" s="2">
        <f t="shared" si="4"/>
        <v>2</v>
      </c>
      <c r="D8" s="2">
        <f t="shared" si="5"/>
        <v>100000000</v>
      </c>
      <c r="E8" s="4">
        <f t="shared" si="8"/>
        <v>1E-06</v>
      </c>
      <c r="F8" s="21">
        <f t="shared" si="1"/>
        <v>10</v>
      </c>
      <c r="G8" s="4">
        <f t="shared" si="6"/>
        <v>167000</v>
      </c>
      <c r="H8" s="2">
        <f t="shared" si="7"/>
        <v>8.3144</v>
      </c>
      <c r="I8" s="6">
        <f t="shared" si="2"/>
        <v>20085.63456172424</v>
      </c>
      <c r="J8" s="19">
        <f>EXP(I8/(C8*A8))/(2*F8)*B8^((1-C8)/C8)</f>
        <v>219444465831.58084</v>
      </c>
    </row>
    <row r="9" spans="1:10" ht="12.75">
      <c r="A9" s="16">
        <v>873</v>
      </c>
      <c r="B9" s="5">
        <f t="shared" si="3"/>
        <v>1E-14</v>
      </c>
      <c r="C9" s="2">
        <f t="shared" si="4"/>
        <v>2</v>
      </c>
      <c r="D9" s="2">
        <f t="shared" si="5"/>
        <v>100000000</v>
      </c>
      <c r="E9" s="4">
        <f t="shared" si="8"/>
        <v>1E-06</v>
      </c>
      <c r="F9" s="21">
        <f t="shared" si="1"/>
        <v>10</v>
      </c>
      <c r="G9" s="4">
        <f t="shared" si="6"/>
        <v>167000</v>
      </c>
      <c r="H9" s="2">
        <f t="shared" si="7"/>
        <v>8.3144</v>
      </c>
      <c r="I9" s="6">
        <f t="shared" si="2"/>
        <v>20085.63456172424</v>
      </c>
      <c r="J9" s="19">
        <f>EXP(I9/(C9*A9))/(2*F9)*B9^((1-C9)/C9)</f>
        <v>49545795524.56673</v>
      </c>
    </row>
    <row r="10" spans="1:10" ht="12.75">
      <c r="A10" s="16">
        <v>973</v>
      </c>
      <c r="B10" s="5">
        <f t="shared" si="3"/>
        <v>1E-14</v>
      </c>
      <c r="C10" s="2">
        <f t="shared" si="4"/>
        <v>2</v>
      </c>
      <c r="D10" s="2">
        <f t="shared" si="5"/>
        <v>100000000</v>
      </c>
      <c r="E10" s="4">
        <f t="shared" si="8"/>
        <v>1E-06</v>
      </c>
      <c r="F10" s="21">
        <f t="shared" si="1"/>
        <v>10</v>
      </c>
      <c r="G10" s="4">
        <f t="shared" si="6"/>
        <v>167000</v>
      </c>
      <c r="H10" s="2">
        <f t="shared" si="7"/>
        <v>8.3144</v>
      </c>
      <c r="I10" s="6">
        <f t="shared" si="2"/>
        <v>20085.63456172424</v>
      </c>
      <c r="J10" s="19">
        <f>EXP(I10/(C10*A10))/(2*F10)*B10^((1-C10)/C10)</f>
        <v>15189361169.623833</v>
      </c>
    </row>
    <row r="11" spans="1:10" ht="12.75">
      <c r="A11" s="16">
        <v>1073</v>
      </c>
      <c r="B11" s="5">
        <f t="shared" si="3"/>
        <v>1E-14</v>
      </c>
      <c r="C11" s="2">
        <f t="shared" si="4"/>
        <v>2</v>
      </c>
      <c r="D11" s="2">
        <f t="shared" si="5"/>
        <v>100000000</v>
      </c>
      <c r="E11" s="4">
        <f t="shared" si="8"/>
        <v>1E-06</v>
      </c>
      <c r="F11" s="21">
        <f t="shared" si="1"/>
        <v>10</v>
      </c>
      <c r="G11" s="4">
        <f t="shared" si="6"/>
        <v>167000</v>
      </c>
      <c r="H11" s="2">
        <f t="shared" si="7"/>
        <v>8.3144</v>
      </c>
      <c r="I11" s="6">
        <f t="shared" si="2"/>
        <v>20085.63456172424</v>
      </c>
      <c r="J11" s="19">
        <f>EXP(I11/(C11*A11))/(2*F11)*B11^((1-C11)/C11)</f>
        <v>5804690523.940351</v>
      </c>
    </row>
    <row r="12" spans="1:10" ht="12.75">
      <c r="A12" s="16">
        <v>1173</v>
      </c>
      <c r="B12" s="5">
        <f t="shared" si="3"/>
        <v>1E-14</v>
      </c>
      <c r="C12" s="2">
        <f t="shared" si="4"/>
        <v>2</v>
      </c>
      <c r="D12" s="2">
        <f t="shared" si="5"/>
        <v>100000000</v>
      </c>
      <c r="E12" s="4">
        <f t="shared" si="8"/>
        <v>1E-06</v>
      </c>
      <c r="F12" s="21">
        <f t="shared" si="1"/>
        <v>10</v>
      </c>
      <c r="G12" s="4">
        <f t="shared" si="6"/>
        <v>167000</v>
      </c>
      <c r="H12" s="2">
        <f t="shared" si="7"/>
        <v>8.3144</v>
      </c>
      <c r="I12" s="6">
        <f t="shared" si="2"/>
        <v>20085.63456172424</v>
      </c>
      <c r="J12" s="19">
        <f>EXP(I12/(C12*A12))/(2*F12)*B12^((1-C12)/C12)</f>
        <v>2613653631.5973434</v>
      </c>
    </row>
    <row r="13" spans="1:10" ht="12.75">
      <c r="A13" s="16">
        <v>1273</v>
      </c>
      <c r="B13" s="5">
        <f t="shared" si="3"/>
        <v>1E-14</v>
      </c>
      <c r="C13" s="2">
        <f t="shared" si="4"/>
        <v>2</v>
      </c>
      <c r="D13" s="2">
        <f t="shared" si="5"/>
        <v>100000000</v>
      </c>
      <c r="E13" s="4">
        <f t="shared" si="8"/>
        <v>1E-06</v>
      </c>
      <c r="F13" s="21">
        <f t="shared" si="1"/>
        <v>10</v>
      </c>
      <c r="G13" s="4">
        <f t="shared" si="6"/>
        <v>167000</v>
      </c>
      <c r="H13" s="2">
        <f t="shared" si="7"/>
        <v>8.3144</v>
      </c>
      <c r="I13" s="6">
        <f t="shared" si="2"/>
        <v>20085.63456172424</v>
      </c>
      <c r="J13" s="19">
        <f>EXP(I13/(C13*A13))/(2*F13)*B13^((1-C13)/C13)</f>
        <v>1334013445.5993261</v>
      </c>
    </row>
    <row r="14" spans="1:10" ht="12.75">
      <c r="A14" s="16">
        <v>1373</v>
      </c>
      <c r="B14" s="5">
        <f t="shared" si="3"/>
        <v>1E-14</v>
      </c>
      <c r="C14" s="2">
        <f t="shared" si="4"/>
        <v>2</v>
      </c>
      <c r="D14" s="2">
        <f t="shared" si="5"/>
        <v>100000000</v>
      </c>
      <c r="E14" s="4">
        <f t="shared" si="8"/>
        <v>1E-06</v>
      </c>
      <c r="F14" s="21">
        <f t="shared" si="1"/>
        <v>10</v>
      </c>
      <c r="G14" s="4">
        <f t="shared" si="6"/>
        <v>167000</v>
      </c>
      <c r="H14" s="2">
        <f t="shared" si="7"/>
        <v>8.3144</v>
      </c>
      <c r="I14" s="6">
        <f t="shared" si="2"/>
        <v>20085.63456172424</v>
      </c>
      <c r="J14" s="19">
        <f>EXP(I14/(C14*A14))/(2*F14)*B14^((1-C14)/C14)</f>
        <v>750965126.6676501</v>
      </c>
    </row>
    <row r="15" spans="1:10" ht="12.75">
      <c r="A15" s="16">
        <v>1473</v>
      </c>
      <c r="B15" s="5">
        <f t="shared" si="3"/>
        <v>1E-14</v>
      </c>
      <c r="C15" s="2">
        <f t="shared" si="4"/>
        <v>2</v>
      </c>
      <c r="D15" s="2">
        <f t="shared" si="5"/>
        <v>100000000</v>
      </c>
      <c r="E15" s="4">
        <f t="shared" si="8"/>
        <v>1E-06</v>
      </c>
      <c r="F15" s="21">
        <f t="shared" si="1"/>
        <v>10</v>
      </c>
      <c r="G15" s="4">
        <f t="shared" si="6"/>
        <v>167000</v>
      </c>
      <c r="H15" s="2">
        <f t="shared" si="7"/>
        <v>8.3144</v>
      </c>
      <c r="I15" s="6">
        <f t="shared" si="2"/>
        <v>20085.63456172424</v>
      </c>
      <c r="J15" s="19">
        <f>EXP(I15/(C15*A15))/(2*F15)*B15^((1-C15)/C15)</f>
        <v>457047424.0785085</v>
      </c>
    </row>
    <row r="16" spans="1:10" ht="13.5" thickBot="1">
      <c r="A16" s="17">
        <v>1573</v>
      </c>
      <c r="B16" s="7">
        <f t="shared" si="3"/>
        <v>1E-14</v>
      </c>
      <c r="C16" s="3">
        <f t="shared" si="4"/>
        <v>2</v>
      </c>
      <c r="D16" s="3">
        <f t="shared" si="5"/>
        <v>100000000</v>
      </c>
      <c r="E16" s="8">
        <f>E15</f>
        <v>1E-06</v>
      </c>
      <c r="F16" s="22">
        <f t="shared" si="1"/>
        <v>10</v>
      </c>
      <c r="G16" s="8">
        <f t="shared" si="6"/>
        <v>167000</v>
      </c>
      <c r="H16" s="3">
        <f t="shared" si="7"/>
        <v>8.3144</v>
      </c>
      <c r="I16" s="9">
        <f t="shared" si="2"/>
        <v>20085.63456172424</v>
      </c>
      <c r="J16" s="20">
        <f>EXP(I16/(C16*A16))/(2*F16)*B16^((1-C16)/C16)</f>
        <v>296293952.5255474</v>
      </c>
    </row>
    <row r="17" spans="6:10" ht="12.75">
      <c r="F17" s="23"/>
      <c r="J17" s="34" t="s">
        <v>12</v>
      </c>
    </row>
    <row r="40" spans="15:16" ht="12.75">
      <c r="O40" s="31"/>
      <c r="P40" s="31"/>
    </row>
    <row r="41" spans="15:16" ht="12.75">
      <c r="O41" s="31"/>
      <c r="P41" s="31"/>
    </row>
    <row r="42" spans="15:16" ht="12.75">
      <c r="O42" s="31"/>
      <c r="P42" s="31"/>
    </row>
    <row r="43" spans="15:16" ht="12.75">
      <c r="O43" s="31"/>
      <c r="P43" s="31"/>
    </row>
    <row r="44" spans="15:16" ht="12.75">
      <c r="O44" s="31"/>
      <c r="P44" s="31"/>
    </row>
    <row r="45" spans="15:16" ht="12.75">
      <c r="O45" s="31"/>
      <c r="P45" s="31"/>
    </row>
    <row r="46" spans="15:16" ht="12.75">
      <c r="O46" s="31"/>
      <c r="P46" s="31"/>
    </row>
    <row r="47" spans="15:16" ht="12.75">
      <c r="O47" s="31"/>
      <c r="P47" s="31"/>
    </row>
    <row r="48" spans="15:16" ht="12.75">
      <c r="O48" s="31"/>
      <c r="P48" s="31"/>
    </row>
    <row r="49" spans="15:16" ht="12.75">
      <c r="O49" s="31"/>
      <c r="P49" s="31"/>
    </row>
    <row r="50" spans="15:16" ht="12.75">
      <c r="O50" s="31"/>
      <c r="P50" s="31"/>
    </row>
    <row r="51" spans="15:16" ht="12.75">
      <c r="O51" s="31"/>
      <c r="P51" s="31"/>
    </row>
    <row r="52" spans="15:16" ht="12.75">
      <c r="O52" s="31"/>
      <c r="P52" s="31"/>
    </row>
    <row r="53" spans="15:16" ht="12.75">
      <c r="O53" s="31"/>
      <c r="P53" s="31"/>
    </row>
    <row r="54" spans="15:16" ht="12.75">
      <c r="O54" s="31"/>
      <c r="P54" s="31"/>
    </row>
    <row r="55" spans="15:16" ht="12.75">
      <c r="O55" s="31"/>
      <c r="P55" s="31"/>
    </row>
    <row r="56" spans="15:16" ht="12.75">
      <c r="O56" s="31"/>
      <c r="P56" s="31"/>
    </row>
    <row r="57" spans="15:16" ht="12.75">
      <c r="O57" s="31"/>
      <c r="P57" s="31"/>
    </row>
    <row r="58" spans="15:16" ht="12.75">
      <c r="O58" s="31"/>
      <c r="P58" s="31"/>
    </row>
    <row r="59" spans="15:16" ht="12.75">
      <c r="O59" s="31"/>
      <c r="P59" s="31"/>
    </row>
    <row r="60" spans="15:16" ht="12.75">
      <c r="O60" s="31"/>
      <c r="P60" s="31"/>
    </row>
    <row r="61" spans="15:16" ht="12.75">
      <c r="O61" s="31"/>
      <c r="P61" s="31"/>
    </row>
    <row r="62" spans="15:16" ht="12.75">
      <c r="O62" s="31"/>
      <c r="P62" s="31"/>
    </row>
    <row r="63" spans="15:16" ht="12.75">
      <c r="O63" s="31"/>
      <c r="P63" s="31"/>
    </row>
    <row r="64" spans="15:16" ht="12.75">
      <c r="O64" s="31"/>
      <c r="P64" s="31"/>
    </row>
    <row r="65" spans="15:16" ht="12.75">
      <c r="O65" s="31"/>
      <c r="P65" s="31"/>
    </row>
    <row r="66" spans="15:16" ht="12.75">
      <c r="O66" s="31"/>
      <c r="P66" s="31"/>
    </row>
    <row r="67" spans="15:16" ht="12.75">
      <c r="O67" s="31"/>
      <c r="P67" s="31"/>
    </row>
    <row r="68" spans="15:16" ht="12.75">
      <c r="O68" s="31"/>
      <c r="P68" s="31"/>
    </row>
    <row r="69" spans="15:16" ht="12.75">
      <c r="O69" s="31"/>
      <c r="P69" s="31"/>
    </row>
    <row r="70" spans="15:16" ht="12.75">
      <c r="O70" s="31"/>
      <c r="P70" s="31"/>
    </row>
    <row r="71" spans="15:16" ht="12.75">
      <c r="O71" s="31"/>
      <c r="P71" s="31"/>
    </row>
    <row r="72" spans="15:16" ht="12.75">
      <c r="O72" s="31"/>
      <c r="P72" s="31"/>
    </row>
    <row r="73" spans="15:16" ht="12.75">
      <c r="O73" s="31"/>
      <c r="P73" s="31"/>
    </row>
    <row r="74" spans="15:16" ht="12.75">
      <c r="O74" s="31"/>
      <c r="P74" s="31"/>
    </row>
    <row r="75" spans="15:16" ht="12.75">
      <c r="O75" s="31"/>
      <c r="P75" s="31"/>
    </row>
    <row r="76" spans="15:16" ht="12.75">
      <c r="O76" s="31"/>
      <c r="P76" s="31"/>
    </row>
    <row r="77" spans="15:16" ht="12.75">
      <c r="O77" s="31"/>
      <c r="P77" s="31"/>
    </row>
    <row r="78" spans="15:16" ht="12.75">
      <c r="O78" s="31"/>
      <c r="P78" s="31"/>
    </row>
    <row r="79" spans="15:16" ht="12.75">
      <c r="O79" s="31"/>
      <c r="P79" s="31"/>
    </row>
    <row r="80" spans="15:16" ht="12.75">
      <c r="O80" s="31"/>
      <c r="P80" s="31"/>
    </row>
    <row r="81" spans="15:16" ht="12.75">
      <c r="O81" s="31"/>
      <c r="P81" s="31"/>
    </row>
    <row r="82" spans="15:16" ht="12.75">
      <c r="O82" s="31"/>
      <c r="P82" s="31"/>
    </row>
    <row r="83" spans="15:16" ht="12.75">
      <c r="O83" s="31"/>
      <c r="P83" s="31"/>
    </row>
    <row r="84" spans="15:16" ht="12.75">
      <c r="O84" s="31"/>
      <c r="P84" s="31"/>
    </row>
    <row r="85" spans="15:16" ht="12.75">
      <c r="O85" s="31"/>
      <c r="P85" s="31"/>
    </row>
    <row r="86" spans="15:16" ht="12.75">
      <c r="O86" s="31"/>
      <c r="P86" s="31"/>
    </row>
    <row r="87" spans="15:16" ht="12.75">
      <c r="O87" s="31"/>
      <c r="P87" s="31"/>
    </row>
    <row r="88" spans="15:16" ht="12.75">
      <c r="O88" s="31"/>
      <c r="P88" s="31"/>
    </row>
    <row r="89" spans="15:16" ht="12.75">
      <c r="O89" s="31"/>
      <c r="P89" s="31"/>
    </row>
    <row r="90" spans="15:16" ht="12.75">
      <c r="O90" s="31"/>
      <c r="P90" s="31"/>
    </row>
    <row r="91" spans="15:16" ht="12.75">
      <c r="O91" s="31"/>
      <c r="P91" s="31"/>
    </row>
    <row r="92" spans="15:16" ht="12.75">
      <c r="O92" s="31"/>
      <c r="P92" s="31"/>
    </row>
    <row r="93" spans="15:16" ht="12.75">
      <c r="O93" s="31"/>
      <c r="P93" s="31"/>
    </row>
    <row r="94" spans="15:16" ht="12.75">
      <c r="O94" s="31"/>
      <c r="P94" s="31"/>
    </row>
    <row r="95" spans="15:16" ht="12.75">
      <c r="O95" s="31"/>
      <c r="P95" s="31"/>
    </row>
    <row r="96" spans="15:16" ht="12.75">
      <c r="O96" s="31"/>
      <c r="P96" s="31"/>
    </row>
    <row r="97" spans="15:16" ht="12.75">
      <c r="O97" s="31"/>
      <c r="P97" s="31"/>
    </row>
    <row r="98" spans="15:16" ht="12.75">
      <c r="O98" s="31"/>
      <c r="P98" s="31"/>
    </row>
    <row r="99" spans="15:16" ht="12.75">
      <c r="O99" s="31"/>
      <c r="P99" s="31"/>
    </row>
  </sheetData>
  <hyperlinks>
    <hyperlink ref="J17" r:id="rId1" display="guillaume.duclaux@csiro.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Duclaux, Guillaume (E&amp;M, Kensington)</dc:creator>
  <cp:keywords/>
  <dc:description/>
  <cp:lastModifiedBy>Duclaux, Guillaume (CESRE, Kensington)</cp:lastModifiedBy>
  <dcterms:created xsi:type="dcterms:W3CDTF">2008-11-13T08:05:42Z</dcterms:created>
  <dcterms:modified xsi:type="dcterms:W3CDTF">2010-05-08T23:16:38Z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